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eacoc\Documents\"/>
    </mc:Choice>
  </mc:AlternateContent>
  <xr:revisionPtr revIDLastSave="0" documentId="8_{4FD9F070-C138-4E15-ACDB-B656767A237B}" xr6:coauthVersionLast="41" xr6:coauthVersionMax="41" xr10:uidLastSave="{00000000-0000-0000-0000-000000000000}"/>
  <bookViews>
    <workbookView xWindow="-108" yWindow="-108" windowWidth="23256" windowHeight="12576" xr2:uid="{61D9BCE9-C431-4768-A02C-AB3AEE7C2C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K20" i="1" s="1"/>
  <c r="G2" i="1"/>
  <c r="D14" i="1" l="1"/>
  <c r="D19" i="1"/>
  <c r="D20" i="1"/>
  <c r="D18" i="1"/>
  <c r="D17" i="1"/>
  <c r="D13" i="1"/>
  <c r="D15" i="1"/>
  <c r="D16" i="1"/>
  <c r="D10" i="1"/>
  <c r="D12" i="1"/>
  <c r="D11" i="1"/>
  <c r="D8" i="1"/>
  <c r="D7" i="1"/>
  <c r="D9" i="1"/>
  <c r="D6" i="1"/>
  <c r="D5" i="1"/>
  <c r="D3" i="1"/>
  <c r="D4" i="1"/>
  <c r="D2" i="1"/>
  <c r="D25" i="1" l="1"/>
  <c r="H4" i="1" s="1"/>
  <c r="H20" i="1"/>
  <c r="H12" i="1"/>
  <c r="H19" i="1"/>
  <c r="H6" i="1"/>
  <c r="H7" i="1"/>
  <c r="H10" i="1"/>
  <c r="H14" i="1"/>
  <c r="H8" i="1"/>
  <c r="H16" i="1"/>
  <c r="H18" i="1"/>
  <c r="D26" i="1"/>
  <c r="H9" i="1"/>
  <c r="H2" i="1"/>
  <c r="H17" i="1" l="1"/>
  <c r="H5" i="1"/>
  <c r="H15" i="1"/>
  <c r="I2" i="1"/>
  <c r="H3" i="1"/>
  <c r="H13" i="1"/>
  <c r="H11" i="1"/>
  <c r="I11" i="1" s="1"/>
  <c r="I9" i="1"/>
  <c r="I18" i="1"/>
  <c r="I8" i="1"/>
  <c r="I17" i="1"/>
  <c r="I7" i="1"/>
  <c r="I6" i="1"/>
  <c r="I19" i="1"/>
  <c r="I12" i="1"/>
  <c r="I20" i="1"/>
  <c r="I16" i="1"/>
  <c r="I14" i="1"/>
  <c r="I10" i="1"/>
  <c r="I3" i="1"/>
  <c r="I5" i="1"/>
  <c r="I13" i="1"/>
  <c r="I15" i="1"/>
  <c r="I4" i="1"/>
  <c r="J2" i="1" l="1"/>
  <c r="K2" i="1" s="1"/>
  <c r="J11" i="1"/>
  <c r="K11" i="1" s="1"/>
  <c r="J4" i="1"/>
  <c r="K4" i="1" s="1"/>
  <c r="J7" i="1"/>
  <c r="K7" i="1" s="1"/>
  <c r="J15" i="1"/>
  <c r="K15" i="1" s="1"/>
  <c r="J12" i="1"/>
  <c r="K12" i="1" s="1"/>
  <c r="J13" i="1"/>
  <c r="K13" i="1" s="1"/>
  <c r="J8" i="1"/>
  <c r="K8" i="1" s="1"/>
  <c r="J3" i="1"/>
  <c r="K3" i="1" s="1"/>
  <c r="J9" i="1"/>
  <c r="K9" i="1" s="1"/>
  <c r="J10" i="1"/>
  <c r="K10" i="1" s="1"/>
  <c r="J17" i="1"/>
  <c r="K17" i="1" s="1"/>
  <c r="J14" i="1"/>
  <c r="K14" i="1" s="1"/>
  <c r="J19" i="1"/>
  <c r="K19" i="1" s="1"/>
  <c r="J5" i="1"/>
  <c r="K5" i="1" s="1"/>
  <c r="J16" i="1"/>
  <c r="K16" i="1" s="1"/>
  <c r="J6" i="1"/>
  <c r="K6" i="1" s="1"/>
  <c r="J18" i="1"/>
  <c r="K18" i="1" s="1"/>
</calcChain>
</file>

<file path=xl/sharedStrings.xml><?xml version="1.0" encoding="utf-8"?>
<sst xmlns="http://schemas.openxmlformats.org/spreadsheetml/2006/main" count="32" uniqueCount="32">
  <si>
    <t>PRT</t>
  </si>
  <si>
    <t>WSX</t>
  </si>
  <si>
    <t>ANG</t>
  </si>
  <si>
    <t>SBW</t>
  </si>
  <si>
    <t>SSC</t>
  </si>
  <si>
    <t>YRK</t>
  </si>
  <si>
    <t>NES</t>
  </si>
  <si>
    <t>UU</t>
  </si>
  <si>
    <t>BRL</t>
  </si>
  <si>
    <t>SEW</t>
  </si>
  <si>
    <t>WSH</t>
  </si>
  <si>
    <t>DVW</t>
  </si>
  <si>
    <t>HFD</t>
  </si>
  <si>
    <t>SVT</t>
  </si>
  <si>
    <t>SWT</t>
  </si>
  <si>
    <t>SES</t>
  </si>
  <si>
    <t>AFW</t>
  </si>
  <si>
    <t>TMS</t>
  </si>
  <si>
    <t>SRN</t>
  </si>
  <si>
    <t>3 Yr Avg</t>
  </si>
  <si>
    <t>Yr 4 Score</t>
  </si>
  <si>
    <t>4 Yr Avg</t>
  </si>
  <si>
    <t>Old %</t>
  </si>
  <si>
    <t>old £m</t>
  </si>
  <si>
    <t>Implied Revenue £m</t>
  </si>
  <si>
    <t>SDs</t>
  </si>
  <si>
    <t>Dist from mean</t>
  </si>
  <si>
    <t>revised %</t>
  </si>
  <si>
    <t>revised £m</t>
  </si>
  <si>
    <t>Population mean</t>
  </si>
  <si>
    <t>Population s.d.</t>
  </si>
  <si>
    <t>Population mean +1s.d.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</si>
</sst>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10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7BAF-C4D7-4118-9675-E9B38B6B368F}">
  <dimension ref="A1:K26"/>
  <sheetViews>
    <sheetView tabSelected="1" workbookViewId="0">
      <selection activeCell="O22" sqref="O22"/>
    </sheetView>
  </sheetViews>
  <sheetFormatPr defaultRowHeight="13.8" x14ac:dyDescent="0.25"/>
  <cols>
    <col min="2" max="2" width="8.3984375" style="1" bestFit="1" customWidth="1"/>
    <col min="3" max="3" width="10" style="1" bestFit="1" customWidth="1"/>
    <col min="4" max="4" width="12.3984375" style="1" bestFit="1" customWidth="1"/>
    <col min="5" max="5" width="11.8984375" style="1" hidden="1" customWidth="1"/>
    <col min="6" max="6" width="6.3984375" style="1" hidden="1" customWidth="1"/>
    <col min="7" max="7" width="22.69921875" hidden="1" customWidth="1"/>
    <col min="8" max="8" width="14.3984375" bestFit="1" customWidth="1"/>
    <col min="10" max="10" width="9.69921875" style="1" bestFit="1" customWidth="1"/>
    <col min="11" max="11" width="10.69921875" style="1" bestFit="1" customWidth="1"/>
  </cols>
  <sheetData>
    <row r="1" spans="1:11" x14ac:dyDescent="0.25">
      <c r="A1" s="7"/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26</v>
      </c>
      <c r="I1" s="8" t="s">
        <v>25</v>
      </c>
      <c r="J1" s="8" t="s">
        <v>27</v>
      </c>
      <c r="K1" s="8" t="s">
        <v>28</v>
      </c>
    </row>
    <row r="2" spans="1:11" x14ac:dyDescent="0.25">
      <c r="A2" t="s">
        <v>0</v>
      </c>
      <c r="B2" s="1">
        <v>88.56</v>
      </c>
      <c r="C2" s="1">
        <v>89.07</v>
      </c>
      <c r="D2" s="2">
        <f t="shared" ref="D2:D13" si="0">(B2*3+C2)/4</f>
        <v>88.6875</v>
      </c>
      <c r="E2" s="5">
        <v>0.06</v>
      </c>
      <c r="F2" s="3">
        <v>1.4</v>
      </c>
      <c r="G2" s="9">
        <f t="shared" ref="G2:G20" si="1">F2/E2</f>
        <v>23.333333333333332</v>
      </c>
      <c r="H2" s="2">
        <f t="shared" ref="H2:H20" si="2">D2-$D$25</f>
        <v>4.6435526315789559</v>
      </c>
      <c r="I2" s="3">
        <f>H2/$D$24</f>
        <v>1.4349278131181396</v>
      </c>
      <c r="J2" s="10">
        <f>FLOOR(MAX(-1,MIN(1,I2))*6,0.1)/100</f>
        <v>0.06</v>
      </c>
      <c r="K2" s="3">
        <f>+J2*G2</f>
        <v>1.4</v>
      </c>
    </row>
    <row r="3" spans="1:11" x14ac:dyDescent="0.25">
      <c r="A3" t="s">
        <v>2</v>
      </c>
      <c r="B3" s="1">
        <v>87.02</v>
      </c>
      <c r="C3" s="1">
        <v>90.04</v>
      </c>
      <c r="D3" s="2">
        <f t="shared" si="0"/>
        <v>87.775000000000006</v>
      </c>
      <c r="E3" s="5">
        <v>3.5400000000000001E-2</v>
      </c>
      <c r="F3" s="3">
        <v>16</v>
      </c>
      <c r="G3" s="9">
        <f t="shared" si="1"/>
        <v>451.97740112994347</v>
      </c>
      <c r="H3" s="2">
        <f t="shared" si="2"/>
        <v>3.7310526315789616</v>
      </c>
      <c r="I3" s="3">
        <f t="shared" ref="I3:I20" si="3">H3/$D$24</f>
        <v>1.1529515476687553</v>
      </c>
      <c r="J3" s="10">
        <f>FLOOR(MAX(-1,MIN(1,I3))*6,0.1)/100</f>
        <v>0.06</v>
      </c>
      <c r="K3" s="3">
        <f t="shared" ref="K3:K20" si="4">+J3*G3</f>
        <v>27.118644067796609</v>
      </c>
    </row>
    <row r="4" spans="1:11" x14ac:dyDescent="0.25">
      <c r="A4" t="s">
        <v>1</v>
      </c>
      <c r="B4" s="1">
        <v>87.27</v>
      </c>
      <c r="C4" s="1">
        <v>87.2</v>
      </c>
      <c r="D4" s="2">
        <f t="shared" si="0"/>
        <v>87.252499999999998</v>
      </c>
      <c r="E4" s="5">
        <v>3.9300000000000002E-2</v>
      </c>
      <c r="F4" s="6">
        <v>7.1</v>
      </c>
      <c r="G4" s="9">
        <f t="shared" si="1"/>
        <v>180.66157760814247</v>
      </c>
      <c r="H4" s="2">
        <f t="shared" si="2"/>
        <v>3.2085526315789537</v>
      </c>
      <c r="I4" s="3">
        <f t="shared" si="3"/>
        <v>0.99149116553472083</v>
      </c>
      <c r="J4" s="10">
        <f>FLOOR(MAX(-1,MIN(1,I4))*6,0.1)/100</f>
        <v>5.9000000000000004E-2</v>
      </c>
      <c r="K4" s="3">
        <f t="shared" si="4"/>
        <v>10.659033078880405</v>
      </c>
    </row>
    <row r="5" spans="1:11" x14ac:dyDescent="0.25">
      <c r="A5" t="s">
        <v>3</v>
      </c>
      <c r="B5" s="1">
        <v>86.71</v>
      </c>
      <c r="C5" s="1">
        <v>87.57</v>
      </c>
      <c r="D5" s="2">
        <f t="shared" si="0"/>
        <v>86.924999999999997</v>
      </c>
      <c r="E5" s="5">
        <v>3.04E-2</v>
      </c>
      <c r="F5" s="3">
        <v>0.8</v>
      </c>
      <c r="G5" s="9">
        <f t="shared" si="1"/>
        <v>26.315789473684212</v>
      </c>
      <c r="H5" s="2">
        <f t="shared" si="2"/>
        <v>2.8810526315789531</v>
      </c>
      <c r="I5" s="3">
        <f t="shared" si="3"/>
        <v>0.89028872505836576</v>
      </c>
      <c r="J5" s="10">
        <f t="shared" ref="J5:J16" si="5">FLOOR(MAX(-1,MIN(1,I5))*6,0.1)/100</f>
        <v>5.3000000000000005E-2</v>
      </c>
      <c r="K5" s="3">
        <f t="shared" si="4"/>
        <v>1.3947368421052635</v>
      </c>
    </row>
    <row r="6" spans="1:11" x14ac:dyDescent="0.25">
      <c r="A6" t="s">
        <v>4</v>
      </c>
      <c r="B6" s="1">
        <v>86.19</v>
      </c>
      <c r="C6" s="1">
        <v>86.4</v>
      </c>
      <c r="D6" s="2">
        <f t="shared" si="0"/>
        <v>86.242500000000007</v>
      </c>
      <c r="E6" s="5">
        <v>2.2200000000000001E-2</v>
      </c>
      <c r="F6" s="3">
        <v>1.7</v>
      </c>
      <c r="G6" s="9">
        <f t="shared" si="1"/>
        <v>76.576576576576571</v>
      </c>
      <c r="H6" s="2">
        <f t="shared" si="2"/>
        <v>2.1985526315789627</v>
      </c>
      <c r="I6" s="3">
        <f t="shared" si="3"/>
        <v>0.67938592925649932</v>
      </c>
      <c r="J6" s="10">
        <f t="shared" si="5"/>
        <v>0.04</v>
      </c>
      <c r="K6" s="3">
        <f t="shared" si="4"/>
        <v>3.0630630630630629</v>
      </c>
    </row>
    <row r="7" spans="1:11" x14ac:dyDescent="0.25">
      <c r="A7" t="s">
        <v>6</v>
      </c>
      <c r="B7" s="1">
        <v>86.1</v>
      </c>
      <c r="C7" s="1">
        <v>85.87</v>
      </c>
      <c r="D7" s="2">
        <f t="shared" si="0"/>
        <v>86.04249999999999</v>
      </c>
      <c r="E7" s="5">
        <v>2.07E-2</v>
      </c>
      <c r="F7" s="3">
        <v>6.1</v>
      </c>
      <c r="G7" s="9">
        <f t="shared" si="1"/>
        <v>294.68599033816423</v>
      </c>
      <c r="H7" s="2">
        <f t="shared" si="2"/>
        <v>1.9985526315789457</v>
      </c>
      <c r="I7" s="3">
        <f t="shared" si="3"/>
        <v>0.61758291217169703</v>
      </c>
      <c r="J7" s="10">
        <f t="shared" si="5"/>
        <v>3.7000000000000005E-2</v>
      </c>
      <c r="K7" s="3">
        <f t="shared" si="4"/>
        <v>10.903381642512079</v>
      </c>
    </row>
    <row r="8" spans="1:11" x14ac:dyDescent="0.25">
      <c r="A8" t="s">
        <v>7</v>
      </c>
      <c r="B8" s="1">
        <v>85.2</v>
      </c>
      <c r="C8" s="1">
        <v>87.64</v>
      </c>
      <c r="D8" s="2">
        <f t="shared" si="0"/>
        <v>85.81</v>
      </c>
      <c r="E8" s="5">
        <v>6.3E-3</v>
      </c>
      <c r="F8" s="3">
        <v>3.5</v>
      </c>
      <c r="G8" s="9">
        <f t="shared" si="1"/>
        <v>555.55555555555554</v>
      </c>
      <c r="H8" s="2">
        <f t="shared" si="2"/>
        <v>1.7660526315789582</v>
      </c>
      <c r="I8" s="3">
        <f t="shared" si="3"/>
        <v>0.54573690481062453</v>
      </c>
      <c r="J8" s="10">
        <f t="shared" si="5"/>
        <v>3.2000000000000001E-2</v>
      </c>
      <c r="K8" s="3">
        <f t="shared" si="4"/>
        <v>17.777777777777779</v>
      </c>
    </row>
    <row r="9" spans="1:11" x14ac:dyDescent="0.25">
      <c r="A9" t="s">
        <v>5</v>
      </c>
      <c r="B9" s="1">
        <v>86.16</v>
      </c>
      <c r="C9" s="1">
        <v>84</v>
      </c>
      <c r="D9" s="2">
        <f t="shared" si="0"/>
        <v>85.62</v>
      </c>
      <c r="E9" s="5">
        <v>2.1700000000000001E-2</v>
      </c>
      <c r="F9" s="3">
        <v>6.9</v>
      </c>
      <c r="G9" s="9">
        <f t="shared" si="1"/>
        <v>317.97235023041475</v>
      </c>
      <c r="H9" s="2">
        <f t="shared" si="2"/>
        <v>1.5760526315789605</v>
      </c>
      <c r="I9" s="3">
        <f t="shared" si="3"/>
        <v>0.48702403858006815</v>
      </c>
      <c r="J9" s="10">
        <f t="shared" si="5"/>
        <v>2.9000000000000005E-2</v>
      </c>
      <c r="K9" s="3">
        <f t="shared" si="4"/>
        <v>9.2211981566820285</v>
      </c>
    </row>
    <row r="10" spans="1:11" x14ac:dyDescent="0.25">
      <c r="A10" t="s">
        <v>10</v>
      </c>
      <c r="B10" s="1">
        <v>84.21</v>
      </c>
      <c r="C10" s="1">
        <v>86.88</v>
      </c>
      <c r="D10" s="2">
        <f t="shared" si="0"/>
        <v>84.877499999999998</v>
      </c>
      <c r="E10" s="5">
        <v>-9.4000000000000004E-3</v>
      </c>
      <c r="F10" s="3">
        <v>-2.1</v>
      </c>
      <c r="G10" s="9">
        <f t="shared" si="1"/>
        <v>223.40425531914894</v>
      </c>
      <c r="H10" s="2">
        <f t="shared" si="2"/>
        <v>0.83355263157895365</v>
      </c>
      <c r="I10" s="3">
        <f t="shared" si="3"/>
        <v>0.25758033765275751</v>
      </c>
      <c r="J10" s="10">
        <f t="shared" si="5"/>
        <v>1.4999999999999999E-2</v>
      </c>
      <c r="K10" s="3">
        <f t="shared" si="4"/>
        <v>3.3510638297872339</v>
      </c>
    </row>
    <row r="11" spans="1:11" x14ac:dyDescent="0.25">
      <c r="A11" t="s">
        <v>8</v>
      </c>
      <c r="B11" s="1">
        <v>84.9</v>
      </c>
      <c r="C11" s="1">
        <v>84.71</v>
      </c>
      <c r="D11" s="2">
        <f t="shared" si="0"/>
        <v>84.852500000000006</v>
      </c>
      <c r="E11" s="5">
        <v>1.6000000000000001E-3</v>
      </c>
      <c r="F11" s="3">
        <v>0.1</v>
      </c>
      <c r="G11" s="9">
        <f t="shared" si="1"/>
        <v>62.5</v>
      </c>
      <c r="H11" s="2">
        <f t="shared" si="2"/>
        <v>0.80855263157896218</v>
      </c>
      <c r="I11" s="3">
        <f t="shared" si="3"/>
        <v>0.24985496051716052</v>
      </c>
      <c r="J11" s="10">
        <f t="shared" si="5"/>
        <v>1.4000000000000002E-2</v>
      </c>
      <c r="K11" s="3">
        <f t="shared" si="4"/>
        <v>0.87500000000000011</v>
      </c>
    </row>
    <row r="12" spans="1:11" x14ac:dyDescent="0.25">
      <c r="A12" t="s">
        <v>9</v>
      </c>
      <c r="B12" s="1">
        <v>84.33</v>
      </c>
      <c r="C12" s="1">
        <v>85.36</v>
      </c>
      <c r="D12" s="2">
        <f t="shared" si="0"/>
        <v>84.587500000000006</v>
      </c>
      <c r="E12" s="5">
        <v>-7.4999999999999997E-3</v>
      </c>
      <c r="F12" s="3">
        <v>-0.8</v>
      </c>
      <c r="G12" s="9">
        <f t="shared" si="1"/>
        <v>106.66666666666667</v>
      </c>
      <c r="H12" s="2">
        <f t="shared" si="2"/>
        <v>0.54355263157896161</v>
      </c>
      <c r="I12" s="3">
        <f t="shared" si="3"/>
        <v>0.16796596287980445</v>
      </c>
      <c r="J12" s="10">
        <f t="shared" si="5"/>
        <v>0.01</v>
      </c>
      <c r="K12" s="3">
        <f t="shared" si="4"/>
        <v>1.0666666666666667</v>
      </c>
    </row>
    <row r="13" spans="1:11" x14ac:dyDescent="0.25">
      <c r="A13" t="s">
        <v>14</v>
      </c>
      <c r="B13" s="1">
        <v>82.98</v>
      </c>
      <c r="C13" s="1">
        <v>87.62</v>
      </c>
      <c r="D13" s="2">
        <f t="shared" si="0"/>
        <v>84.14</v>
      </c>
      <c r="E13" s="5">
        <v>-2.8899999999999999E-2</v>
      </c>
      <c r="F13" s="3">
        <v>-4.9000000000000004</v>
      </c>
      <c r="G13" s="9">
        <f t="shared" si="1"/>
        <v>169.55017301038063</v>
      </c>
      <c r="H13" s="2">
        <f t="shared" si="2"/>
        <v>9.6052631578956493E-2</v>
      </c>
      <c r="I13" s="3">
        <f t="shared" si="3"/>
        <v>2.9681712152569758E-2</v>
      </c>
      <c r="J13" s="10">
        <f t="shared" si="5"/>
        <v>1E-3</v>
      </c>
      <c r="K13" s="3">
        <f t="shared" si="4"/>
        <v>0.16955017301038064</v>
      </c>
    </row>
    <row r="14" spans="1:11" x14ac:dyDescent="0.25">
      <c r="A14" t="s">
        <v>11</v>
      </c>
      <c r="B14" s="1">
        <v>84.06</v>
      </c>
      <c r="D14" s="2">
        <f>B14</f>
        <v>84.06</v>
      </c>
      <c r="E14" s="5">
        <v>-1.18E-2</v>
      </c>
      <c r="F14" s="3">
        <v>-0.2</v>
      </c>
      <c r="G14" s="9">
        <f t="shared" si="1"/>
        <v>16.949152542372882</v>
      </c>
      <c r="H14" s="2">
        <f t="shared" si="2"/>
        <v>1.6052631578958199E-2</v>
      </c>
      <c r="I14" s="3">
        <f t="shared" si="3"/>
        <v>4.9605053186515206E-3</v>
      </c>
      <c r="J14" s="10">
        <f t="shared" si="5"/>
        <v>0</v>
      </c>
      <c r="K14" s="3">
        <f t="shared" si="4"/>
        <v>0</v>
      </c>
    </row>
    <row r="15" spans="1:11" x14ac:dyDescent="0.25">
      <c r="A15" t="s">
        <v>13</v>
      </c>
      <c r="B15" s="1">
        <v>83.53</v>
      </c>
      <c r="C15" s="1">
        <v>81.45</v>
      </c>
      <c r="D15" s="2">
        <f t="shared" ref="D15:D20" si="6">(B15*3+C15)/4</f>
        <v>83.01</v>
      </c>
      <c r="E15" s="5">
        <v>-2.0199999999999999E-2</v>
      </c>
      <c r="F15" s="3">
        <v>-12.2</v>
      </c>
      <c r="G15" s="9">
        <f t="shared" si="1"/>
        <v>603.96039603960389</v>
      </c>
      <c r="H15" s="2">
        <f t="shared" si="2"/>
        <v>-1.033947368421039</v>
      </c>
      <c r="I15" s="3">
        <f t="shared" si="3"/>
        <v>-0.31950533437653139</v>
      </c>
      <c r="J15" s="10">
        <f t="shared" si="5"/>
        <v>-0.02</v>
      </c>
      <c r="K15" s="3">
        <f t="shared" si="4"/>
        <v>-12.079207920792078</v>
      </c>
    </row>
    <row r="16" spans="1:11" x14ac:dyDescent="0.25">
      <c r="A16" t="s">
        <v>12</v>
      </c>
      <c r="B16" s="1">
        <v>83.92</v>
      </c>
      <c r="C16" s="1">
        <v>78.41</v>
      </c>
      <c r="D16" s="2">
        <f t="shared" si="6"/>
        <v>82.54249999999999</v>
      </c>
      <c r="E16" s="5">
        <v>-1.4E-2</v>
      </c>
      <c r="F16" s="3">
        <v>-0.2</v>
      </c>
      <c r="G16" s="9">
        <f t="shared" si="1"/>
        <v>14.285714285714286</v>
      </c>
      <c r="H16" s="2">
        <f t="shared" si="2"/>
        <v>-1.5014473684210543</v>
      </c>
      <c r="I16" s="3">
        <f t="shared" si="3"/>
        <v>-0.46396988681224893</v>
      </c>
      <c r="J16" s="10">
        <f t="shared" si="5"/>
        <v>-2.8000000000000004E-2</v>
      </c>
      <c r="K16" s="3">
        <f t="shared" si="4"/>
        <v>-0.40000000000000008</v>
      </c>
    </row>
    <row r="17" spans="1:11" x14ac:dyDescent="0.25">
      <c r="A17" t="s">
        <v>15</v>
      </c>
      <c r="B17" s="1">
        <v>79.819999999999993</v>
      </c>
      <c r="C17" s="1">
        <v>80.5</v>
      </c>
      <c r="D17" s="2">
        <f t="shared" si="6"/>
        <v>79.989999999999995</v>
      </c>
      <c r="E17" s="5">
        <v>-7.9399999999999998E-2</v>
      </c>
      <c r="F17" s="3">
        <v>-2.4</v>
      </c>
      <c r="G17" s="9">
        <f t="shared" si="1"/>
        <v>30.226700251889167</v>
      </c>
      <c r="H17" s="2">
        <f t="shared" si="2"/>
        <v>-4.0539473684210492</v>
      </c>
      <c r="I17" s="3">
        <f t="shared" si="3"/>
        <v>-1.252730892356968</v>
      </c>
      <c r="J17" s="10">
        <f>FLOOR(MAX(-1,MIN(1,I17))*6+(I17+1)*6,0.1)/100</f>
        <v>-7.6000000000000012E-2</v>
      </c>
      <c r="K17" s="3">
        <f t="shared" si="4"/>
        <v>-2.2972292191435768</v>
      </c>
    </row>
    <row r="18" spans="1:11" x14ac:dyDescent="0.25">
      <c r="A18" t="s">
        <v>16</v>
      </c>
      <c r="B18" s="1">
        <v>79.209999999999994</v>
      </c>
      <c r="C18" s="1">
        <v>81.2</v>
      </c>
      <c r="D18" s="2">
        <f t="shared" si="6"/>
        <v>79.707499999999996</v>
      </c>
      <c r="E18" s="5">
        <v>-8.9099999999999999E-2</v>
      </c>
      <c r="F18" s="3">
        <v>-12.2</v>
      </c>
      <c r="G18" s="9">
        <f t="shared" si="1"/>
        <v>136.92480359147027</v>
      </c>
      <c r="H18" s="2">
        <f t="shared" si="2"/>
        <v>-4.3364473684210481</v>
      </c>
      <c r="I18" s="3">
        <f t="shared" si="3"/>
        <v>-1.3400276539892433</v>
      </c>
      <c r="J18" s="10">
        <f>FLOOR(MAX(-1,MIN(1,I18))*6+(I18+1)*6,0.1)/100</f>
        <v>-8.1000000000000003E-2</v>
      </c>
      <c r="K18" s="3">
        <f t="shared" si="4"/>
        <v>-11.090909090909092</v>
      </c>
    </row>
    <row r="19" spans="1:11" x14ac:dyDescent="0.25">
      <c r="A19" t="s">
        <v>18</v>
      </c>
      <c r="B19" s="1">
        <v>77.27</v>
      </c>
      <c r="C19" s="1">
        <v>80.14</v>
      </c>
      <c r="D19" s="2">
        <f t="shared" si="6"/>
        <v>77.987499999999997</v>
      </c>
      <c r="E19" s="5">
        <v>-0.12</v>
      </c>
      <c r="F19" s="3">
        <v>-36</v>
      </c>
      <c r="G19" s="9">
        <f t="shared" si="1"/>
        <v>300</v>
      </c>
      <c r="H19" s="2">
        <f t="shared" si="2"/>
        <v>-6.0564473684210469</v>
      </c>
      <c r="I19" s="3">
        <f t="shared" si="3"/>
        <v>-1.8715336009184964</v>
      </c>
      <c r="J19" s="10">
        <f>FLOOR(MAX(-1,MIN(1,I19))*6+(I19+1)*6,0.1)/100</f>
        <v>-0.113</v>
      </c>
      <c r="K19" s="3">
        <f t="shared" si="4"/>
        <v>-33.9</v>
      </c>
    </row>
    <row r="20" spans="1:11" x14ac:dyDescent="0.25">
      <c r="A20" t="s">
        <v>17</v>
      </c>
      <c r="B20" s="1">
        <v>77.290000000000006</v>
      </c>
      <c r="C20" s="1">
        <v>75.03</v>
      </c>
      <c r="D20" s="2">
        <f t="shared" si="6"/>
        <v>76.724999999999994</v>
      </c>
      <c r="E20" s="5">
        <v>-0.1198</v>
      </c>
      <c r="F20" s="3">
        <v>-100.8</v>
      </c>
      <c r="G20" s="9">
        <f t="shared" si="1"/>
        <v>841.40233722871449</v>
      </c>
      <c r="H20" s="2">
        <f t="shared" si="2"/>
        <v>-7.3189473684210498</v>
      </c>
      <c r="I20" s="3">
        <f t="shared" si="3"/>
        <v>-2.261665146266278</v>
      </c>
      <c r="J20" s="10">
        <v>-0.12</v>
      </c>
      <c r="K20" s="3">
        <f t="shared" si="4"/>
        <v>-100.96828046744574</v>
      </c>
    </row>
    <row r="21" spans="1:11" x14ac:dyDescent="0.25">
      <c r="H21" s="4"/>
    </row>
    <row r="22" spans="1:11" x14ac:dyDescent="0.25">
      <c r="D22" s="2"/>
      <c r="H22" s="4"/>
    </row>
    <row r="24" spans="1:11" x14ac:dyDescent="0.25">
      <c r="C24" s="11" t="s">
        <v>30</v>
      </c>
      <c r="D24" s="2">
        <f>_xlfn.STDEV.P(D2:D20)</f>
        <v>3.2360879684172978</v>
      </c>
    </row>
    <row r="25" spans="1:11" x14ac:dyDescent="0.25">
      <c r="C25" s="11" t="s">
        <v>29</v>
      </c>
      <c r="D25" s="2">
        <f>AVERAGE(D2:D20)</f>
        <v>84.043947368421044</v>
      </c>
    </row>
    <row r="26" spans="1:11" x14ac:dyDescent="0.25">
      <c r="C26" s="11" t="s">
        <v>31</v>
      </c>
      <c r="D26" s="2">
        <f>+D24+D25</f>
        <v>87.280035336838338</v>
      </c>
    </row>
  </sheetData>
  <sortState xmlns:xlrd2="http://schemas.microsoft.com/office/spreadsheetml/2017/richdata2" ref="A2:D20">
    <sortCondition descending="1" ref="D2:D2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DEF460391E80A2479A3051B62F5365DD00402CD4C2BD8370408E0899C903B48BD5" ma:contentTypeVersion="27" ma:contentTypeDescription="" ma:contentTypeScope="" ma:versionID="ab327b8dc319157cc61c14a1894cfc8d">
  <xsd:schema xmlns:xsd="http://www.w3.org/2001/XMLSchema" xmlns:xs="http://www.w3.org/2001/XMLSchema" xmlns:p="http://schemas.microsoft.com/office/2006/metadata/properties" xmlns:ns2="138e79af-97e9-467e-b691-fc96845a5065" xmlns:ns3="b49e5993-d204-4c42-8fa1-4cc41f5e030c" xmlns:ns4="cf89fdf2-d47e-48d5-b92a-4c2b375cb893" targetNamespace="http://schemas.microsoft.com/office/2006/metadata/properties" ma:root="true" ma:fieldsID="ee7fd4f405550e7ff8fc5c9ec4cc67e0" ns2:_="" ns3:_="" ns4:_="">
    <xsd:import namespace="138e79af-97e9-467e-b691-fc96845a5065"/>
    <xsd:import namespace="b49e5993-d204-4c42-8fa1-4cc41f5e030c"/>
    <xsd:import namespace="cf89fdf2-d47e-48d5-b92a-4c2b375cb893"/>
    <xsd:element name="properties">
      <xsd:complexType>
        <xsd:sequence>
          <xsd:element name="documentManagement">
            <xsd:complexType>
              <xsd:all>
                <xsd:element ref="ns2:Document_x0020_Date" minOccurs="0"/>
                <xsd:element ref="ns2:Reference" minOccurs="0"/>
                <xsd:element ref="ns2:j4edf6b4f3f544e384b64d978a1f67b2" minOccurs="0"/>
                <xsd:element ref="ns2:e3bbe34e58ad4508899d7e8e5a3222d7" minOccurs="0"/>
                <xsd:element ref="ns2:a3636f413ca84f4aa007a658eddb4a33" minOccurs="0"/>
                <xsd:element ref="ns2:TaxCatchAll" minOccurs="0"/>
                <xsd:element ref="ns2:od2f647b84b1401a9186c324d297acef" minOccurs="0"/>
                <xsd:element ref="ns2:TaxCatchAllLabel" minOccurs="0"/>
                <xsd:element ref="ns2:ArchiveDate" minOccurs="0"/>
                <xsd:element ref="ns2:IsSecure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Fol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e79af-97e9-467e-b691-fc96845a5065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6" nillable="true" ma:displayName="Document Date" ma:format="DateOnly" ma:hidden="true" ma:internalName="Document_x0020_Date" ma:readOnly="false">
      <xsd:simpleType>
        <xsd:restriction base="dms:DateTime"/>
      </xsd:simpleType>
    </xsd:element>
    <xsd:element name="Reference" ma:index="7" nillable="true" ma:displayName="Your Ref" ma:hidden="true" ma:internalName="Reference" ma:readOnly="false">
      <xsd:simpleType>
        <xsd:restriction base="dms:Text">
          <xsd:maxLength value="255"/>
        </xsd:restriction>
      </xsd:simpleType>
    </xsd:element>
    <xsd:element name="j4edf6b4f3f544e384b64d978a1f67b2" ma:index="8" nillable="true" ma:taxonomy="true" ma:internalName="j4edf6b4f3f544e384b64d978a1f67b2" ma:taxonomyFieldName="Function" ma:displayName="Function" ma:readOnly="false" ma:default="" ma:fieldId="{34edf6b4-f3f5-44e3-84b6-4d978a1f67b2}" ma:taxonomyMulti="true" ma:sspId="5893317c-9bf8-4bcb-b153-30688475ad4b" ma:termSetId="c39e38bd-6647-4c32-a909-e6ecd4d8b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3bbe34e58ad4508899d7e8e5a3222d7" ma:index="11" nillable="true" ma:taxonomy="true" ma:internalName="e3bbe34e58ad4508899d7e8e5a3222d7" ma:taxonomyFieldName="Site_x0020_Id" ma:displayName="Site ID" ma:readOnly="false" ma:default="" ma:fieldId="{e3bbe34e-58ad-4508-899d-7e8e5a3222d7}" ma:taxonomyMulti="true" ma:sspId="5893317c-9bf8-4bcb-b153-30688475ad4b" ma:termSetId="5ab2ef19-8632-4b0d-9624-53eb1399c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36f413ca84f4aa007a658eddb4a33" ma:index="15" nillable="true" ma:taxonomy="true" ma:internalName="a3636f413ca84f4aa007a658eddb4a33" ma:taxonomyFieldName="Document_x0020_Type" ma:displayName="Document Type" ma:readOnly="false" ma:default="" ma:fieldId="{a3636f41-3ca8-4f4a-a007-a658eddb4a33}" ma:sspId="5893317c-9bf8-4bcb-b153-30688475ad4b" ma:termSetId="631b5733-5b06-4855-b308-fb3edae270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3af6d87b-783c-4d0f-a83c-ae72126e2641}" ma:internalName="TaxCatchAll" ma:showField="CatchAllData" ma:web="b49e5993-d204-4c42-8fa1-4cc41f5e0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2f647b84b1401a9186c324d297acef" ma:index="18" nillable="true" ma:taxonomy="true" ma:internalName="od2f647b84b1401a9186c324d297acef" ma:taxonomyFieldName="LoB" ma:displayName="Line of Business" ma:readOnly="false" ma:default="" ma:fieldId="{8d2f647b-84b1-401a-9186-c324d297acef}" ma:taxonomyMulti="true" ma:sspId="5893317c-9bf8-4bcb-b153-30688475ad4b" ma:termSetId="79dca51d-bc7d-4cf2-a948-8ea74c5b36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description="" ma:hidden="true" ma:list="{3af6d87b-783c-4d0f-a83c-ae72126e2641}" ma:internalName="TaxCatchAllLabel" ma:readOnly="true" ma:showField="CatchAllDataLabel" ma:web="b49e5993-d204-4c42-8fa1-4cc41f5e0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ate" ma:index="20" nillable="true" ma:displayName="Archive Date" ma:format="DateOnly" ma:hidden="true" ma:internalName="ArchiveDate" ma:readOnly="false">
      <xsd:simpleType>
        <xsd:restriction base="dms:DateTime"/>
      </xsd:simpleType>
    </xsd:element>
    <xsd:element name="IsSecure" ma:index="22" nillable="true" ma:displayName="IsSecure" ma:default="No" ma:format="Dropdown" ma:hidden="true" ma:internalName="IsSecure" ma:readOnly="false">
      <xsd:simpleType>
        <xsd:restriction base="dms:Choice">
          <xsd:enumeration value="No"/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e5993-d204-4c42-8fa1-4cc41f5e030c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9fdf2-d47e-48d5-b92a-4c2b375cb8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Folder" ma:index="30" ma:displayName="Folder" ma:format="Dropdown" ma:internalName="Folder">
      <xsd:simpleType>
        <xsd:restriction base="dms:Choice">
          <xsd:enumeration value="Representations - summary and individuals"/>
          <xsd:enumeration value="&quot;Response to actions&quot; document"/>
          <xsd:enumeration value="Other docs forming part of response"/>
          <xsd:enumeration value="Background docs (NOT FOR SUBMISSION)"/>
          <xsd:enumeration value="Mis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893317c-9bf8-4bcb-b153-30688475ad4b" ContentTypeId="0x010100DEF460391E80A2479A3051B62F5365DD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49e5993-d204-4c42-8fa1-4cc41f5e030c">DJPMS4CF7MJS-1734022075-121</_dlc_DocId>
    <_dlc_DocIdUrl xmlns="b49e5993-d204-4c42-8fa1-4cc41f5e030c">
      <Url>https://wessexwater.sharepoint.com/teams/wx-bp/_layouts/15/DocIdRedir.aspx?ID=DJPMS4CF7MJS-1734022075-121</Url>
      <Description>DJPMS4CF7MJS-1734022075-121</Description>
    </_dlc_DocIdUrl>
    <j4edf6b4f3f544e384b64d978a1f67b2 xmlns="138e79af-97e9-467e-b691-fc96845a5065">
      <Terms xmlns="http://schemas.microsoft.com/office/infopath/2007/PartnerControls"/>
    </j4edf6b4f3f544e384b64d978a1f67b2>
    <Document_x0020_Date xmlns="138e79af-97e9-467e-b691-fc96845a5065" xsi:nil="true"/>
    <ArchiveDate xmlns="138e79af-97e9-467e-b691-fc96845a5065" xsi:nil="true"/>
    <e3bbe34e58ad4508899d7e8e5a3222d7 xmlns="138e79af-97e9-467e-b691-fc96845a5065">
      <Terms xmlns="http://schemas.microsoft.com/office/infopath/2007/PartnerControls"/>
    </e3bbe34e58ad4508899d7e8e5a3222d7>
    <od2f647b84b1401a9186c324d297acef xmlns="138e79af-97e9-467e-b691-fc96845a5065">
      <Terms xmlns="http://schemas.microsoft.com/office/infopath/2007/PartnerControls"/>
    </od2f647b84b1401a9186c324d297acef>
    <a3636f413ca84f4aa007a658eddb4a33 xmlns="138e79af-97e9-467e-b691-fc96845a5065">
      <Terms xmlns="http://schemas.microsoft.com/office/infopath/2007/PartnerControls"/>
    </a3636f413ca84f4aa007a658eddb4a33>
    <Reference xmlns="138e79af-97e9-467e-b691-fc96845a5065" xsi:nil="true"/>
    <Folder xmlns="cf89fdf2-d47e-48d5-b92a-4c2b375cb893">Representations - summary and individuals</Folder>
    <TaxCatchAll xmlns="138e79af-97e9-467e-b691-fc96845a5065"/>
    <IsSecure xmlns="138e79af-97e9-467e-b691-fc96845a5065">No</IsSecure>
  </documentManagement>
</p:properties>
</file>

<file path=customXml/itemProps1.xml><?xml version="1.0" encoding="utf-8"?>
<ds:datastoreItem xmlns:ds="http://schemas.openxmlformats.org/officeDocument/2006/customXml" ds:itemID="{A4202E6B-C1CB-4634-99BD-588849A79D12}"/>
</file>

<file path=customXml/itemProps2.xml><?xml version="1.0" encoding="utf-8"?>
<ds:datastoreItem xmlns:ds="http://schemas.openxmlformats.org/officeDocument/2006/customXml" ds:itemID="{8166C259-3599-410A-A7E5-A2B619C4C734}"/>
</file>

<file path=customXml/itemProps3.xml><?xml version="1.0" encoding="utf-8"?>
<ds:datastoreItem xmlns:ds="http://schemas.openxmlformats.org/officeDocument/2006/customXml" ds:itemID="{F66B6B49-767F-4012-BF32-A55B8D69F20D}"/>
</file>

<file path=customXml/itemProps4.xml><?xml version="1.0" encoding="utf-8"?>
<ds:datastoreItem xmlns:ds="http://schemas.openxmlformats.org/officeDocument/2006/customXml" ds:itemID="{3E002FC4-8314-4232-AB06-DFA134BFD834}"/>
</file>

<file path=customXml/itemProps5.xml><?xml version="1.0" encoding="utf-8"?>
<ds:datastoreItem xmlns:ds="http://schemas.openxmlformats.org/officeDocument/2006/customXml" ds:itemID="{290BFF25-1886-4CF0-9F78-A2CB28030B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Peacock</dc:creator>
  <cp:lastModifiedBy>David Peacock</cp:lastModifiedBy>
  <dcterms:created xsi:type="dcterms:W3CDTF">2019-08-14T12:31:40Z</dcterms:created>
  <dcterms:modified xsi:type="dcterms:W3CDTF">2019-08-27T14:16:06Z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0x010100DEF460391E80A2479A3051B62F5365DD00402CD4C2BD8370408E0899C903B48BD5</vt:lpwstr>
  </property>
  <property fmtid="{D5CDD505-2E9C-101B-9397-08002B2CF9AE}" pid="3" name="_dlc_DocIdItemGuid">
    <vt:lpwstr>d37df88e-4647-40d9-b5e9-45d44d4d5551</vt:lpwstr>
  </property>
  <property fmtid="{D5CDD505-2E9C-101B-9397-08002B2CF9AE}" pid="4" name="Site Id">
    <vt:lpwstr/>
  </property>
  <property fmtid="{D5CDD505-2E9C-101B-9397-08002B2CF9AE}" pid="5" name="LoB">
    <vt:lpwstr/>
  </property>
  <property fmtid="{D5CDD505-2E9C-101B-9397-08002B2CF9AE}" pid="6" name="Function">
    <vt:lpwstr/>
  </property>
  <property fmtid="{D5CDD505-2E9C-101B-9397-08002B2CF9AE}" pid="7" name="Document Type">
    <vt:lpwstr/>
  </property>
</Properties>
</file>