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BBE72B43-D066-4D41-B341-5EC0A61B9891}" xr6:coauthVersionLast="45" xr6:coauthVersionMax="45" xr10:uidLastSave="{00000000-0000-0000-0000-000000000000}"/>
  <workbookProtection workbookAlgorithmName="SHA-512" workbookHashValue="oiX/MOlryUrrLhlDZfJVK3V0+bphfo/OBeTq30MwjvgHd2X6GVycCmQa50mWANSmiJDOMBXZF8w4bohHMjlKWQ==" workbookSaltValue="RVVEO4d2ETkgQZM5qqat2g==" workbookSpinCount="100000" lockStructure="1"/>
  <bookViews>
    <workbookView xWindow="0" yWindow="-18120" windowWidth="29040" windowHeight="17640" xr2:uid="{70C1AA1D-BA83-4990-86ED-1120C4C91D39}"/>
  </bookViews>
  <sheets>
    <sheet name="Example 4"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<sst xmlns="http://schemas.openxmlformats.org/spreadsheetml/2006/main" count="2661" uniqueCount="820">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</sst>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27</xdr:row>
      <xdr:rowOff>0</xdr:rowOff>
    </xdr:from>
    <xdr:to>
      <xdr:col>12</xdr:col>
      <xdr:colOff>193040</xdr:colOff>
      <xdr:row>106</xdr:row>
      <xdr:rowOff>149225</xdr:rowOff>
    </xdr:to>
    <xdr:pic>
      <xdr:nvPicPr>
        <xdr:cNvPr id="6" name="Picture 5">
          <a:extLst>
            <a:ext uri="{FF2B5EF4-FFF2-40B4-BE49-F238E27FC236}">
              <a16:creationId xmlns:a16="http://schemas.microsoft.com/office/drawing/2014/main" id="{9177944D-C6B0-463D-BC10-6341C688E6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6400" y="5610225"/>
          <a:ext cx="5708015" cy="33972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37" workbookViewId="0">
      <selection activeCell="A37" sqref="A37:C37"/>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4</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hidden="1" x14ac:dyDescent="0.3">
      <c r="A19" s="289" t="s">
        <v>783</v>
      </c>
      <c r="B19" s="290"/>
      <c r="C19" s="291"/>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hidden="1" x14ac:dyDescent="0.3">
      <c r="A28" s="289" t="s">
        <v>788</v>
      </c>
      <c r="B28" s="290"/>
      <c r="C28" s="291"/>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x14ac:dyDescent="0.3">
      <c r="A37" s="289" t="s">
        <v>792</v>
      </c>
      <c r="B37" s="290"/>
      <c r="C37" s="291"/>
    </row>
    <row r="38" spans="1:3" x14ac:dyDescent="0.3">
      <c r="A38" s="263"/>
      <c r="B38" s="264" t="s">
        <v>776</v>
      </c>
      <c r="C38" s="265"/>
    </row>
    <row r="39" spans="1:3" x14ac:dyDescent="0.3">
      <c r="A39" s="263"/>
      <c r="B39" s="266"/>
      <c r="C39" s="265" t="s">
        <v>789</v>
      </c>
    </row>
    <row r="40" spans="1:3" ht="28" x14ac:dyDescent="0.3">
      <c r="A40" s="263"/>
      <c r="B40" s="266"/>
      <c r="C40" s="265" t="s">
        <v>793</v>
      </c>
    </row>
    <row r="41" spans="1:3" x14ac:dyDescent="0.3">
      <c r="A41" s="263"/>
      <c r="B41" s="266"/>
      <c r="C41" s="265" t="s">
        <v>791</v>
      </c>
    </row>
    <row r="42" spans="1:3" x14ac:dyDescent="0.3">
      <c r="A42" s="263"/>
      <c r="B42" s="264" t="s">
        <v>780</v>
      </c>
      <c r="C42" s="265"/>
    </row>
    <row r="43" spans="1:3" x14ac:dyDescent="0.3">
      <c r="A43" s="263"/>
      <c r="B43" s="264"/>
      <c r="C43" s="265" t="s">
        <v>781</v>
      </c>
    </row>
    <row r="44" spans="1:3" x14ac:dyDescent="0.3">
      <c r="A44" s="267"/>
      <c r="B44" s="268"/>
      <c r="C44" s="269"/>
    </row>
    <row r="46" spans="1:3" hidden="1" x14ac:dyDescent="0.3">
      <c r="A46" s="289" t="s">
        <v>794</v>
      </c>
      <c r="B46" s="290"/>
      <c r="C46" s="291"/>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hidden="1" x14ac:dyDescent="0.3">
      <c r="A55" s="289" t="s">
        <v>797</v>
      </c>
      <c r="B55" s="290"/>
      <c r="C55" s="291"/>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hidden="1" x14ac:dyDescent="0.3">
      <c r="A64" s="289" t="s">
        <v>799</v>
      </c>
      <c r="B64" s="290"/>
      <c r="C64" s="291"/>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hidden="1" x14ac:dyDescent="0.3">
      <c r="A73" s="289" t="s">
        <v>800</v>
      </c>
      <c r="B73" s="290"/>
      <c r="C73" s="291"/>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hidden="1" x14ac:dyDescent="0.3">
      <c r="A82" s="289" t="s">
        <v>806</v>
      </c>
      <c r="B82" s="290"/>
      <c r="C82" s="291"/>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hidden="1" x14ac:dyDescent="0.3">
      <c r="A91" s="289" t="s">
        <v>807</v>
      </c>
      <c r="B91" s="290"/>
      <c r="C91" s="291"/>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100" spans="1:3" x14ac:dyDescent="0.3">
      <c r="A100" s="288" t="s">
        <v>819</v>
      </c>
    </row>
  </sheetData>
  <sheetProtection algorithmName="SHA-512" hashValue="rIFjlVvAXzfzvT99Qod17Uf9ZsBv0cHxb6zDfqOs8b6BYejU7S+eFvWw3qVDtcdXxfeZBWXfhqHIb/KTNh+w8Q==" saltValue="Gf2cmMXEzGBWFZeotF8+eg=="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8350</v>
      </c>
      <c r="F1" s="308"/>
      <c r="H1" s="116" t="s">
        <v>208</v>
      </c>
      <c r="I1" s="117"/>
      <c r="J1" s="117"/>
      <c r="K1" s="117"/>
      <c r="L1" s="117"/>
      <c r="M1" s="135"/>
      <c r="O1" s="116" t="s">
        <v>94</v>
      </c>
      <c r="P1" s="117"/>
      <c r="Q1" s="308">
        <f>SUM(R:R)</f>
        <v>-1980.4</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2390</v>
      </c>
      <c r="Q5" s="156">
        <f>-E8</f>
        <v>-0.28000000000000003</v>
      </c>
      <c r="R5" s="130">
        <f>P5*Q5</f>
        <v>-669.2</v>
      </c>
    </row>
    <row r="6" spans="2:18" ht="27.65" customHeight="1" x14ac:dyDescent="0.3">
      <c r="B6" s="127" t="s">
        <v>235</v>
      </c>
      <c r="C6" s="127" t="s">
        <v>159</v>
      </c>
      <c r="D6" s="128">
        <f>IFERROR(INDEX('Summary Charges sheet'!$AB129:$AK129,MATCH('Summary Charges sheet'!$E$1,'Summary Charges sheet'!$AB$1:$AK$1,0)),0)</f>
        <v>10</v>
      </c>
      <c r="E6" s="134">
        <v>239</v>
      </c>
      <c r="F6" s="130">
        <f>D6*E6</f>
        <v>2390</v>
      </c>
      <c r="H6" s="127" t="s">
        <v>172</v>
      </c>
      <c r="I6" s="128"/>
      <c r="J6" s="128"/>
      <c r="K6" s="128">
        <f t="shared" ref="K6:K19" si="0">J6-I6</f>
        <v>0</v>
      </c>
      <c r="L6" s="128">
        <v>3</v>
      </c>
      <c r="M6" s="128">
        <f t="shared" ref="M6:M19" si="1">K6*L6</f>
        <v>0</v>
      </c>
      <c r="O6" s="171" t="s">
        <v>241</v>
      </c>
      <c r="P6" s="146">
        <f>SUM(F12:F16)</f>
        <v>5960</v>
      </c>
      <c r="Q6" s="156">
        <f>-E17</f>
        <v>-0.22</v>
      </c>
      <c r="R6" s="130">
        <f>P6*Q6</f>
        <v>-1311.2</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10</v>
      </c>
      <c r="E13" s="134">
        <v>596</v>
      </c>
      <c r="F13" s="130">
        <f>D13*E13</f>
        <v>5960</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0</v>
      </c>
      <c r="E14" s="134">
        <v>298</v>
      </c>
      <c r="F14" s="130">
        <f>D14*E14</f>
        <v>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10</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amO0dIrqZtdl891+IkV3IyYM+lmVTEvAiOuhPIEG6utu0xInvaTQi2za4Pc2vUCFR1xPu0oggCC1h/eJq4gCw==" saltValue="wBSks05H7BVgVCukGHNvQw=="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352</v>
      </c>
      <c r="K4" s="24">
        <f>'s45'!K1</f>
        <v>5984</v>
      </c>
      <c r="L4" s="70" t="s">
        <v>69</v>
      </c>
      <c r="M4" s="28">
        <f t="shared" ref="M4:M9" si="0">SUM(J4:L4)</f>
        <v>6336</v>
      </c>
      <c r="O4" s="65" t="s">
        <v>86</v>
      </c>
      <c r="P4" s="66"/>
    </row>
    <row r="5" spans="2:16" ht="14.4" customHeight="1" x14ac:dyDescent="0.3">
      <c r="H5" s="8" t="s">
        <v>35</v>
      </c>
      <c r="I5" s="5" t="s">
        <v>48</v>
      </c>
      <c r="J5" s="25">
        <f>'s41'!E1</f>
        <v>0</v>
      </c>
      <c r="K5" s="22">
        <f>'s41'!K1</f>
        <v>0</v>
      </c>
      <c r="L5" s="71" t="s">
        <v>69</v>
      </c>
      <c r="M5" s="29">
        <f t="shared" si="0"/>
        <v>0</v>
      </c>
      <c r="O5" s="67" t="s">
        <v>87</v>
      </c>
      <c r="P5" s="63" t="s">
        <v>818</v>
      </c>
    </row>
    <row r="6" spans="2:16" ht="14.4" customHeight="1" thickBot="1" x14ac:dyDescent="0.35">
      <c r="B6" s="86" t="s">
        <v>32</v>
      </c>
      <c r="C6" s="87" t="s">
        <v>29</v>
      </c>
      <c r="D6" s="87" t="s">
        <v>30</v>
      </c>
      <c r="E6" s="87" t="s">
        <v>33</v>
      </c>
      <c r="F6" s="88" t="s">
        <v>61</v>
      </c>
      <c r="H6" s="8" t="s">
        <v>36</v>
      </c>
      <c r="I6" s="5" t="s">
        <v>49</v>
      </c>
      <c r="J6" s="25">
        <f>'s51'!E1</f>
        <v>0</v>
      </c>
      <c r="K6" s="22">
        <f>'s51'!K1</f>
        <v>0</v>
      </c>
      <c r="L6" s="71" t="s">
        <v>69</v>
      </c>
      <c r="M6" s="30">
        <f t="shared" si="0"/>
        <v>0</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2390</v>
      </c>
      <c r="K8" s="72" t="s">
        <v>69</v>
      </c>
      <c r="L8" s="170">
        <f>'s146'!R5</f>
        <v>-669.2</v>
      </c>
      <c r="M8" s="56">
        <f t="shared" si="0"/>
        <v>1720.8</v>
      </c>
    </row>
    <row r="9" spans="2:16" ht="14.4" customHeight="1" thickBot="1" x14ac:dyDescent="0.35">
      <c r="B9" s="296"/>
      <c r="C9" s="92" t="s">
        <v>36</v>
      </c>
      <c r="D9" s="93" t="s">
        <v>49</v>
      </c>
      <c r="E9" s="92">
        <v>5.6</v>
      </c>
      <c r="F9" s="95" t="s">
        <v>79</v>
      </c>
      <c r="H9" s="16"/>
      <c r="I9" s="17" t="s">
        <v>70</v>
      </c>
      <c r="J9" s="20">
        <f>SUM(J4:J8)</f>
        <v>2742</v>
      </c>
      <c r="K9" s="21">
        <f>SUM(K4:K8)</f>
        <v>5984</v>
      </c>
      <c r="L9" s="79">
        <f>SUM(L4:L8)</f>
        <v>-669.2</v>
      </c>
      <c r="M9" s="27">
        <f t="shared" si="0"/>
        <v>8056.8</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5960</v>
      </c>
      <c r="K17" s="72" t="s">
        <v>69</v>
      </c>
      <c r="L17" s="170">
        <f>'s146'!R6</f>
        <v>-1311.2</v>
      </c>
      <c r="M17" s="57">
        <f t="shared" si="1"/>
        <v>4648.8</v>
      </c>
    </row>
    <row r="18" spans="2:13" ht="14.4" customHeight="1" thickBot="1" x14ac:dyDescent="0.35">
      <c r="H18" s="16"/>
      <c r="I18" s="17" t="s">
        <v>70</v>
      </c>
      <c r="J18" s="35">
        <f>SUM(J12:J17)</f>
        <v>5960</v>
      </c>
      <c r="K18" s="36">
        <f>SUM(K12:K17)</f>
        <v>0</v>
      </c>
      <c r="L18" s="76">
        <f>SUM(L12:L17)</f>
        <v>-1311.2</v>
      </c>
      <c r="M18" s="37">
        <f t="shared" si="1"/>
        <v>4648.8</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8702</v>
      </c>
      <c r="K25" s="62">
        <f>K23+K18+K9</f>
        <v>5984</v>
      </c>
      <c r="L25" s="78">
        <f>L23+L18+L9</f>
        <v>-1980.4</v>
      </c>
      <c r="M25" s="69">
        <f>M23+M18+M9</f>
        <v>12705.6</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4'!B4</f>
        <v>4</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42"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352</v>
      </c>
      <c r="F1" s="308"/>
      <c r="H1" s="116" t="s">
        <v>68</v>
      </c>
      <c r="I1" s="117"/>
      <c r="J1" s="117"/>
      <c r="K1" s="308">
        <f>SUM(L:L)</f>
        <v>5984</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1</v>
      </c>
      <c r="E5" s="134">
        <v>72</v>
      </c>
      <c r="F5" s="138">
        <f>D5*E5</f>
        <v>72</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9</v>
      </c>
      <c r="E6" s="134">
        <v>29</v>
      </c>
      <c r="F6" s="138">
        <f>D6*E6</f>
        <v>261</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0</v>
      </c>
      <c r="K7" s="134">
        <v>723</v>
      </c>
      <c r="L7" s="138">
        <f t="shared" ref="L7:L24" si="0">J7*K7</f>
        <v>0</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0</v>
      </c>
      <c r="K8" s="134">
        <v>169</v>
      </c>
      <c r="L8" s="138">
        <f t="shared" si="0"/>
        <v>0</v>
      </c>
      <c r="M8" s="176"/>
    </row>
    <row r="9" spans="2:13" ht="25" x14ac:dyDescent="0.3">
      <c r="B9" s="127" t="s">
        <v>9</v>
      </c>
      <c r="C9" s="127" t="s">
        <v>10</v>
      </c>
      <c r="D9" s="128">
        <f>IFERROR(INDEX('Summary Charges sheet'!$AB15:$AH15,MATCH('Summary Charges sheet'!$E$1,'Summary Charges sheet'!$AB$1:$AH$1,0)),0)</f>
        <v>1</v>
      </c>
      <c r="E9" s="134">
        <v>19</v>
      </c>
      <c r="F9" s="138">
        <f>D9*E9</f>
        <v>19</v>
      </c>
      <c r="H9" s="276" t="s">
        <v>252</v>
      </c>
      <c r="I9" s="126" t="s">
        <v>5</v>
      </c>
      <c r="J9" s="128">
        <f>IFERROR(INDEX('Summary Charges sheet'!$AB20:$AH20,MATCH('Summary Charges sheet'!$E$1,'Summary Charges sheet'!$AB$1:$AH$1,0)),0)</f>
        <v>1</v>
      </c>
      <c r="K9" s="134">
        <v>1173</v>
      </c>
      <c r="L9" s="138">
        <f t="shared" si="0"/>
        <v>1173</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0</v>
      </c>
      <c r="K11" s="134">
        <v>215</v>
      </c>
      <c r="L11" s="138">
        <f t="shared" si="0"/>
        <v>0</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3</v>
      </c>
      <c r="K13" s="134">
        <v>199</v>
      </c>
      <c r="L13" s="138">
        <f t="shared" si="0"/>
        <v>597</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3</v>
      </c>
      <c r="K15" s="134">
        <v>411</v>
      </c>
      <c r="L15" s="138">
        <f t="shared" si="0"/>
        <v>1233</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9</v>
      </c>
      <c r="K20" s="134">
        <v>66</v>
      </c>
      <c r="L20" s="138">
        <f t="shared" si="0"/>
        <v>594</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0</v>
      </c>
      <c r="K23" s="134">
        <v>145</v>
      </c>
      <c r="L23" s="138">
        <f t="shared" si="0"/>
        <v>0</v>
      </c>
      <c r="M23" s="176"/>
    </row>
    <row r="24" spans="8:13" x14ac:dyDescent="0.3">
      <c r="H24" s="276" t="s">
        <v>231</v>
      </c>
      <c r="I24" s="171" t="s">
        <v>26</v>
      </c>
      <c r="J24" s="128">
        <f>IFERROR(INDEX('Summary Charges sheet'!$AB35:$AH35,MATCH('Summary Charges sheet'!$E$1,'Summary Charges sheet'!$AB$1:$AH$1,0)),0)</f>
        <v>1</v>
      </c>
      <c r="K24" s="134">
        <v>2387</v>
      </c>
      <c r="L24" s="138">
        <f t="shared" si="0"/>
        <v>2387</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0</v>
      </c>
      <c r="E5" s="134">
        <v>69</v>
      </c>
      <c r="F5" s="130">
        <f t="shared" ref="F5:F8" si="0">D5*E5</f>
        <v>0</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0</v>
      </c>
      <c r="E6" s="145">
        <v>226</v>
      </c>
      <c r="F6" s="130">
        <f t="shared" si="0"/>
        <v>0</v>
      </c>
      <c r="H6" s="171" t="s">
        <v>233</v>
      </c>
      <c r="I6" s="171" t="s">
        <v>92</v>
      </c>
      <c r="J6" s="128">
        <f>IFERROR(INDEX('Summary Charges sheet'!$AB43:$AH43,MATCH('Summary Charges sheet'!$E$1,'Summary Charges sheet'!$AB$1:$AH$1,0)),0)</f>
        <v>0</v>
      </c>
      <c r="K6" s="145">
        <v>407</v>
      </c>
      <c r="L6" s="130">
        <f t="shared" ref="L6:L19" si="1">J6*K6</f>
        <v>0</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0</v>
      </c>
      <c r="E8" s="134">
        <v>5720</v>
      </c>
      <c r="F8" s="130">
        <f t="shared" si="0"/>
        <v>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0</v>
      </c>
      <c r="K9" s="145">
        <v>119</v>
      </c>
      <c r="L9" s="130">
        <f t="shared" si="1"/>
        <v>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0</v>
      </c>
      <c r="K11" s="145">
        <v>223</v>
      </c>
      <c r="L11" s="130">
        <f t="shared" si="1"/>
        <v>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0</v>
      </c>
      <c r="K14" s="145">
        <v>552</v>
      </c>
      <c r="L14" s="130">
        <f t="shared" si="1"/>
        <v>0</v>
      </c>
    </row>
    <row r="15" spans="2:12" x14ac:dyDescent="0.3">
      <c r="B15" s="310"/>
      <c r="C15" s="310"/>
      <c r="D15" s="310"/>
      <c r="E15" s="310"/>
      <c r="F15" s="310"/>
      <c r="H15" s="171" t="s">
        <v>105</v>
      </c>
      <c r="I15" s="171" t="s">
        <v>106</v>
      </c>
      <c r="J15" s="128">
        <f>IFERROR(INDEX('Summary Charges sheet'!$AB52:$AH52,MATCH('Summary Charges sheet'!$E$1,'Summary Charges sheet'!$AB$1:$AH$1,0)),0)</f>
        <v>0</v>
      </c>
      <c r="K15" s="145">
        <v>436</v>
      </c>
      <c r="L15" s="130">
        <f t="shared" si="1"/>
        <v>0</v>
      </c>
    </row>
    <row r="16" spans="2:12" x14ac:dyDescent="0.3">
      <c r="B16" s="310"/>
      <c r="C16" s="310"/>
      <c r="D16" s="310"/>
      <c r="E16" s="310"/>
      <c r="F16" s="310"/>
      <c r="H16" s="171" t="s">
        <v>107</v>
      </c>
      <c r="I16" s="171" t="s">
        <v>108</v>
      </c>
      <c r="J16" s="128">
        <f>IFERROR(INDEX('Summary Charges sheet'!$AB53:$AH53,MATCH('Summary Charges sheet'!$E$1,'Summary Charges sheet'!$AB$1:$AH$1,0)),0)</f>
        <v>0</v>
      </c>
      <c r="K16" s="145">
        <v>311</v>
      </c>
      <c r="L16" s="130">
        <f t="shared" si="1"/>
        <v>0</v>
      </c>
    </row>
    <row r="17" spans="2:12" x14ac:dyDescent="0.3">
      <c r="B17" s="310"/>
      <c r="C17" s="310"/>
      <c r="D17" s="310"/>
      <c r="E17" s="310"/>
      <c r="F17" s="310"/>
      <c r="H17" s="171" t="s">
        <v>109</v>
      </c>
      <c r="I17" s="171" t="s">
        <v>110</v>
      </c>
      <c r="J17" s="128">
        <f>IFERROR(INDEX('Summary Charges sheet'!$AB54:$AH54,MATCH('Summary Charges sheet'!$E$1,'Summary Charges sheet'!$AB$1:$AH$1,0)),0)</f>
        <v>0</v>
      </c>
      <c r="K17" s="145">
        <v>157</v>
      </c>
      <c r="L17" s="130">
        <f t="shared" si="1"/>
        <v>0</v>
      </c>
    </row>
    <row r="18" spans="2:12" ht="25" x14ac:dyDescent="0.3">
      <c r="B18" s="310"/>
      <c r="C18" s="310"/>
      <c r="D18" s="310"/>
      <c r="E18" s="310"/>
      <c r="F18" s="310"/>
      <c r="H18" s="171" t="s">
        <v>230</v>
      </c>
      <c r="I18" s="171" t="s">
        <v>25</v>
      </c>
      <c r="J18" s="128">
        <f>IFERROR(INDEX('Summary Charges sheet'!$AB55:$AH55,MATCH('Summary Charges sheet'!$E$1,'Summary Charges sheet'!$AB$1:$AH$1,0)),0)</f>
        <v>0</v>
      </c>
      <c r="K18" s="145">
        <v>145</v>
      </c>
      <c r="L18" s="130">
        <f t="shared" si="1"/>
        <v>0</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0</v>
      </c>
      <c r="K5" s="145">
        <v>407</v>
      </c>
      <c r="L5" s="130">
        <f>J5*K5</f>
        <v>0</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0</v>
      </c>
      <c r="E11" s="134">
        <v>69</v>
      </c>
      <c r="F11" s="130">
        <f t="shared" ref="F11:F14" si="1">D11*E11</f>
        <v>0</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0</v>
      </c>
      <c r="E12" s="145">
        <v>226</v>
      </c>
      <c r="F12" s="130">
        <f t="shared" si="1"/>
        <v>0</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0</v>
      </c>
      <c r="E14" s="134">
        <v>5720</v>
      </c>
      <c r="F14" s="130">
        <f t="shared" si="1"/>
        <v>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0</v>
      </c>
      <c r="E20" s="134">
        <v>34</v>
      </c>
      <c r="F20" s="138">
        <f>D20*E20</f>
        <v>0</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0</v>
      </c>
      <c r="E21" s="134">
        <v>23</v>
      </c>
      <c r="F21" s="138">
        <f>D21*E21</f>
        <v>0</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WcxHTRQuFzie4NWDrtsa7fHg30XX/hqhlTW9y8CS/fmASPEohwFMM02YPWIEX9JLuN0phmMC39ZdmZ+g30OiGA==" saltValue="StYN8Bk5f9PYxTZrIPbVtg=="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CORPGOV-694211001-48</_dlc_DocId>
    <_dlc_DocIdUrl xmlns="9390b88a-687a-4926-b94c-e3ac1c4de516">
      <Url>https://wessexwater.sharepoint.com/sites/SC0003/F013/_layouts/15/DocIdRedir.aspx?ID=CORPGOV-694211001-48</Url>
      <Description>CORPGOV-694211001-48</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2.xml><?xml version="1.0" encoding="utf-8"?>
<?mso-contentType ?>
<SharedContentType xmlns="Microsoft.SharePoint.Taxonomy.ContentTypeSync" SourceId="5893317c-9bf8-4bcb-b153-30688475ad4b" ContentTypeId="0x010100DEF460391E80A2479A3051B62F5365DD" PreviousValue="false"/>
</file>

<file path=customXml/item3.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AC15B-B7C2-4272-A261-1278B6EDF4C4}">
  <ds:schemaRefs>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5a98da-cae3-496a-ade7-6a2c7b00b148"/>
    <ds:schemaRef ds:uri="9390b88a-687a-4926-b94c-e3ac1c4de516"/>
    <ds:schemaRef ds:uri="http://purl.org/dc/elements/1.1/"/>
    <ds:schemaRef ds:uri="138e79af-97e9-467e-b691-fc96845a5065"/>
    <ds:schemaRef ds:uri="http://www.w3.org/XML/1998/namespace"/>
    <ds:schemaRef ds:uri="http://purl.org/dc/dcmitype/"/>
  </ds:schemaRefs>
</ds:datastoreItem>
</file>

<file path=customXml/itemProps2.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3.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5.xml><?xml version="1.0" encoding="utf-8"?>
<ds:datastoreItem xmlns:ds="http://schemas.openxmlformats.org/officeDocument/2006/customXml" ds:itemID="{556BBD48-4B7A-4EA7-992C-E29E2F70E9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4</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b1e87ed6-1a64-4336-b190-d714508c8d00</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